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383566D1-13C0-4431-828E-2A47CE593B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1.1. Đất ở tại nông thôn" sheetId="16" r:id="rId1"/>
    <sheet name="51.2. Đất TMDV tại nông thôn" sheetId="19" r:id="rId2"/>
    <sheet name="51.3. Đất SXPN tại nông thôn " sheetId="20" r:id="rId3"/>
    <sheet name="51.4. Đất NN" sheetId="15" r:id="rId4"/>
  </sheets>
  <externalReferences>
    <externalReference r:id="rId5"/>
  </externalReferences>
  <definedNames>
    <definedName name="_xlnm.Print_Titles" localSheetId="0">'51.1. Đất ở tại nông thôn'!$7:$8</definedName>
    <definedName name="_xlnm.Print_Titles" localSheetId="1">'51.2. Đất TMDV tại nông thôn'!$7:$8</definedName>
    <definedName name="_xlnm.Print_Titles" localSheetId="2">'51.3. Đất SXPN tại nông thôn '!$7:$8</definedName>
    <definedName name="_xlnm.Print_Area" localSheetId="0">'51.1. Đất ở tại nông thôn'!$A$1:$H$23</definedName>
    <definedName name="_xlnm.Print_Area" localSheetId="1">'51.2. Đất TMDV tại nông thôn'!$A$1:$H$23</definedName>
    <definedName name="_xlnm.Print_Area" localSheetId="2">'51.3. Đất SXPN tại nông thôn '!$A$1:$H$23</definedName>
    <definedName name="_xlnm.Print_Area" localSheetId="3">'51.4.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0" l="1"/>
  <c r="F10" i="20"/>
  <c r="G10" i="20"/>
  <c r="E11" i="20"/>
  <c r="F11" i="20"/>
  <c r="G11" i="20"/>
  <c r="E12" i="20"/>
  <c r="F12" i="20"/>
  <c r="G12" i="20"/>
  <c r="H12" i="20"/>
  <c r="E13" i="20"/>
  <c r="F13" i="20"/>
  <c r="G13" i="20"/>
  <c r="H13" i="20"/>
  <c r="E14" i="20"/>
  <c r="F14" i="20"/>
  <c r="G14" i="20"/>
  <c r="E15" i="20"/>
  <c r="F15" i="20"/>
  <c r="G15" i="20"/>
  <c r="E16" i="20"/>
  <c r="F16" i="20"/>
  <c r="G16" i="20"/>
  <c r="E18" i="20"/>
  <c r="E19" i="20"/>
  <c r="F9" i="20"/>
  <c r="G9" i="20"/>
  <c r="H9" i="20"/>
  <c r="E18" i="19"/>
  <c r="E19" i="19"/>
  <c r="E10" i="19"/>
  <c r="F10" i="19"/>
  <c r="G10" i="19"/>
  <c r="E11" i="19"/>
  <c r="F11" i="19"/>
  <c r="G11" i="19"/>
  <c r="E12" i="19"/>
  <c r="F12" i="19"/>
  <c r="G12" i="19"/>
  <c r="H12" i="19"/>
  <c r="E13" i="19"/>
  <c r="F13" i="19"/>
  <c r="G13" i="19"/>
  <c r="H13" i="19"/>
  <c r="E14" i="19"/>
  <c r="F14" i="19"/>
  <c r="G14" i="19"/>
  <c r="E15" i="19"/>
  <c r="F15" i="19"/>
  <c r="G15" i="19"/>
  <c r="E16" i="19"/>
  <c r="F16" i="19"/>
  <c r="G16" i="19"/>
  <c r="F9" i="19"/>
  <c r="G9" i="19"/>
  <c r="H9" i="19"/>
  <c r="B23" i="19" l="1"/>
  <c r="B23" i="20" s="1"/>
  <c r="B22" i="19"/>
  <c r="B22" i="20" s="1"/>
  <c r="B10" i="20" l="1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E9" i="20"/>
  <c r="C9" i="20"/>
  <c r="D9" i="20"/>
  <c r="B9" i="20"/>
  <c r="E22" i="19"/>
  <c r="E23" i="19"/>
  <c r="B10" i="19"/>
  <c r="C10" i="19"/>
  <c r="D10" i="19"/>
  <c r="B11" i="19"/>
  <c r="C11" i="19"/>
  <c r="D11" i="19"/>
  <c r="B12" i="19"/>
  <c r="C12" i="19"/>
  <c r="D12" i="19"/>
  <c r="B13" i="19"/>
  <c r="C13" i="19"/>
  <c r="D13" i="19"/>
  <c r="B14" i="19"/>
  <c r="C14" i="19"/>
  <c r="D14" i="19"/>
  <c r="B15" i="19"/>
  <c r="C15" i="19"/>
  <c r="D15" i="19"/>
  <c r="B16" i="19"/>
  <c r="C16" i="19"/>
  <c r="D16" i="19"/>
  <c r="E9" i="19"/>
  <c r="C9" i="19"/>
  <c r="D9" i="19"/>
  <c r="B9" i="19"/>
  <c r="F10" i="16" l="1"/>
  <c r="G10" i="16"/>
  <c r="F11" i="16"/>
  <c r="G11" i="16"/>
  <c r="F12" i="16"/>
  <c r="G12" i="16"/>
  <c r="H12" i="16"/>
  <c r="F13" i="16"/>
  <c r="G13" i="16"/>
  <c r="H13" i="16"/>
  <c r="F14" i="16"/>
  <c r="G14" i="16"/>
  <c r="F15" i="16"/>
  <c r="G15" i="16"/>
  <c r="F16" i="16"/>
  <c r="G16" i="16"/>
  <c r="H9" i="16"/>
  <c r="G9" i="16"/>
  <c r="F9" i="16" l="1"/>
  <c r="A2" i="19" l="1"/>
  <c r="A2" i="20" s="1"/>
  <c r="A2" i="15" s="1"/>
  <c r="E23" i="20"/>
  <c r="E22" i="20"/>
  <c r="B44" i="15" l="1"/>
  <c r="B43" i="15"/>
  <c r="B42" i="15"/>
  <c r="A42" i="15"/>
  <c r="A43" i="15" s="1"/>
  <c r="A44" i="15" s="1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  <c r="E27" i="15"/>
  <c r="C27" i="15"/>
  <c r="D27" i="15"/>
  <c r="E11" i="15"/>
  <c r="C11" i="15"/>
  <c r="D11" i="15"/>
  <c r="D13" i="15"/>
  <c r="C13" i="15"/>
  <c r="E13" i="15"/>
  <c r="D19" i="15"/>
  <c r="C19" i="15"/>
  <c r="E19" i="15"/>
  <c r="D20" i="15"/>
  <c r="C20" i="15"/>
  <c r="E20" i="15"/>
  <c r="E37" i="15"/>
  <c r="C37" i="15"/>
  <c r="D37" i="15"/>
  <c r="E29" i="15"/>
  <c r="C29" i="15"/>
  <c r="D29" i="15"/>
  <c r="D35" i="15"/>
  <c r="C35" i="15"/>
  <c r="E35" i="15"/>
  <c r="D36" i="15"/>
  <c r="C36" i="15"/>
  <c r="E36" i="15"/>
  <c r="E21" i="15"/>
  <c r="C21" i="15"/>
  <c r="D21" i="15"/>
  <c r="D28" i="15"/>
  <c r="C28" i="15"/>
  <c r="E28" i="15"/>
  <c r="E12" i="15"/>
  <c r="C12" i="15"/>
  <c r="D12" i="15"/>
</calcChain>
</file>

<file path=xl/sharedStrings.xml><?xml version="1.0" encoding="utf-8"?>
<sst xmlns="http://schemas.openxmlformats.org/spreadsheetml/2006/main" count="128" uniqueCount="60">
  <si>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</si>
  <si>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</si>
  <si>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</si>
  <si>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</si>
  <si>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</si>
  <si>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</si>
  <si>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</si>
  <si>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</si>
  <si>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</si>
  <si>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</si>
  <si>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</si>
  <si>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</si>
  <si>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</si>
  <si>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</si>
  <si>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</si>
  <si>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</si>
  <si>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</si>
  <si>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</si>
  <si>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</si>
  <si>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</si>
  <si>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</si>
  <si>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</si>
  <si>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</si>
  <si>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</si>
  <si>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</si>
  <si>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</si>
  <si>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Đường tỉnh 243 Đoạn 1</t>
  </si>
  <si>
    <t>Đầu Cầu Gốc Sau I</t>
  </si>
  <si>
    <t>Cổng trường Mầm non Yên Vượng</t>
  </si>
  <si>
    <t>Đường tỉnh 243 Đoạn 2</t>
  </si>
  <si>
    <t>Đường tỉnh 243 Đoạn 3</t>
  </si>
  <si>
    <t>Đến Suối Nà Oe</t>
  </si>
  <si>
    <t>Khu đất Trụ sở UBND Xã Cai Kinh (cũ)</t>
  </si>
  <si>
    <t>Các thửa giáp đường Quốc lộ 1</t>
  </si>
  <si>
    <t>Các thửa giáp đường nội bộ</t>
  </si>
  <si>
    <t>Đường ĐH94 Đoạn 1</t>
  </si>
  <si>
    <t>Giáp Đường Quốc lộ 1A</t>
  </si>
  <si>
    <t>Đến cổng công ty TNHH Hồng Phong II</t>
  </si>
  <si>
    <t>Đường ĐH94 Đoạn 2</t>
  </si>
  <si>
    <t>Suối Chà Xe (gần trạm y tế xã Yên Sơn cũ)</t>
  </si>
  <si>
    <t>Đường ĐH94 Đoạn 3</t>
  </si>
  <si>
    <t>Suối Chà Xe (gần trạm y tễ xã Yên Sơn cũ)</t>
  </si>
  <si>
    <t>Ngã ba đường ĐT 243 (giao đường ĐH94)</t>
  </si>
  <si>
    <t>Xã Yên Vượng cũ</t>
  </si>
  <si>
    <t>Xã Cai Kinh cũ</t>
  </si>
  <si>
    <t>Xã Yên Sơn cũ</t>
  </si>
  <si>
    <t>51. Xã Cai Kinh</t>
  </si>
  <si>
    <t>Đường Quốc lộ 1 Đoạn 2</t>
  </si>
  <si>
    <t>Đường Quốc lộ 1 Đoạn 1</t>
  </si>
  <si>
    <t>Ngã ba ĐH 94, giao ĐT 243</t>
  </si>
  <si>
    <t>Cầu Cai Kinh</t>
  </si>
  <si>
    <t>Giao đường ĐH94</t>
  </si>
  <si>
    <t>Ngã ba đường ĐH98</t>
  </si>
  <si>
    <t>BẢNG 51.2: BẢNG GIÁ ĐẤT THƯƠNG MẠI, DỊCH VỤ TẠI NÔNG THÔN</t>
  </si>
  <si>
    <t>BẢNG 51.3: BẢNG GIÁ ĐẤT SẢN XUẤT PHI NÔNG NGHIỆP TẠI NÔNG THÔN</t>
  </si>
  <si>
    <t>BẢNG 51.4: BẢNG GIÁ ĐẤT NÔNG NGHIỆP</t>
  </si>
  <si>
    <t>BẢNG 51.1: BẢNG GIÁ ĐẤT Ở TẠI NÔNG THÔN</t>
  </si>
  <si>
    <t>Xã Yên Vượng, xã Cai Kinh cũ</t>
  </si>
  <si>
    <t>Giá đất thương mại, dịch vụ</t>
  </si>
  <si>
    <t xml:space="preserve">Giá đất cơ sở sản xuất phi nông nghiệp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</si>
</sst>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7" xfId="1" applyNumberFormat="1" applyFont="1" applyFill="1" applyBorder="1" applyAlignment="1">
      <alignment horizontal="right" vertical="center"/>
    </xf>
    <xf numFmtId="164" fontId="2" fillId="0" borderId="8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5" fillId="2" borderId="0" xfId="0" applyFont="1" applyFill="1" applyAlignment="1">
      <alignment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T&#7892;NG%20H&#7906;P%20BG&#272;%20L&#7840;NG%20S&#416;N%2025.8/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>
        <row r="2">
          <cell r="F2" t="str">
            <v>VT1
(LUA)</v>
          </cell>
        </row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60"/>
  <sheetViews>
    <sheetView tabSelected="1" view="pageBreakPreview" zoomScaleNormal="100" zoomScaleSheetLayoutView="100" workbookViewId="0">
      <selection activeCell="G11" sqref="G11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2" t="s">
        <v>46</v>
      </c>
      <c r="B2" s="32"/>
      <c r="C2" s="12"/>
      <c r="D2" s="12"/>
      <c r="E2" s="13"/>
      <c r="F2" s="13"/>
      <c r="G2" s="33" t="s">
        <v>19</v>
      </c>
      <c r="H2" s="3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4" t="s">
        <v>56</v>
      </c>
      <c r="B4" s="34"/>
      <c r="C4" s="34"/>
      <c r="D4" s="34"/>
      <c r="E4" s="34"/>
      <c r="F4" s="34"/>
      <c r="G4" s="34"/>
      <c r="H4" s="34"/>
    </row>
    <row r="5" spans="1:8" ht="15.75" x14ac:dyDescent="0.25">
      <c r="A5" s="35" t="s">
        <v>18</v>
      </c>
      <c r="B5" s="35"/>
      <c r="C5" s="35"/>
      <c r="D5" s="35"/>
      <c r="E5" s="35"/>
      <c r="F5" s="35"/>
      <c r="G5" s="35"/>
      <c r="H5" s="35"/>
    </row>
    <row r="6" spans="1:8" ht="15.75" x14ac:dyDescent="0.25">
      <c r="A6" s="36" t="s">
        <v>4</v>
      </c>
      <c r="B6" s="36"/>
      <c r="C6" s="36"/>
      <c r="D6" s="36"/>
      <c r="E6" s="36"/>
      <c r="F6" s="36"/>
      <c r="G6" s="36"/>
      <c r="H6" s="36"/>
    </row>
    <row r="7" spans="1:8" ht="15.75" x14ac:dyDescent="0.25">
      <c r="A7" s="37" t="s">
        <v>0</v>
      </c>
      <c r="B7" s="37" t="s">
        <v>1</v>
      </c>
      <c r="C7" s="37" t="s">
        <v>2</v>
      </c>
      <c r="D7" s="37"/>
      <c r="E7" s="37" t="s">
        <v>17</v>
      </c>
      <c r="F7" s="37"/>
      <c r="G7" s="37"/>
      <c r="H7" s="37"/>
    </row>
    <row r="8" spans="1:8" ht="15.75" x14ac:dyDescent="0.25">
      <c r="A8" s="37"/>
      <c r="B8" s="37"/>
      <c r="C8" s="23" t="s">
        <v>5</v>
      </c>
      <c r="D8" s="23" t="s">
        <v>6</v>
      </c>
      <c r="E8" s="24" t="s">
        <v>3</v>
      </c>
      <c r="F8" s="24" t="s">
        <v>8</v>
      </c>
      <c r="G8" s="24" t="s">
        <v>9</v>
      </c>
      <c r="H8" s="24" t="s">
        <v>10</v>
      </c>
    </row>
    <row r="9" spans="1:8" ht="31.5" x14ac:dyDescent="0.25">
      <c r="A9" s="26">
        <v>1</v>
      </c>
      <c r="B9" s="25" t="s">
        <v>26</v>
      </c>
      <c r="C9" s="25" t="s">
        <v>27</v>
      </c>
      <c r="D9" s="25" t="s">
        <v>28</v>
      </c>
      <c r="E9" s="27">
        <v>1100000</v>
      </c>
      <c r="F9" s="15">
        <f>0.6*E9</f>
        <v>660000</v>
      </c>
      <c r="G9" s="15">
        <f>0.4*E9</f>
        <v>440000</v>
      </c>
      <c r="H9" s="15">
        <f>0.2*E9</f>
        <v>220000</v>
      </c>
    </row>
    <row r="10" spans="1:8" ht="31.5" x14ac:dyDescent="0.25">
      <c r="A10" s="26">
        <v>2</v>
      </c>
      <c r="B10" s="25" t="s">
        <v>29</v>
      </c>
      <c r="C10" s="25" t="s">
        <v>28</v>
      </c>
      <c r="D10" s="25" t="s">
        <v>49</v>
      </c>
      <c r="E10" s="27">
        <v>1100000</v>
      </c>
      <c r="F10" s="15">
        <f t="shared" ref="F10:F16" si="0">0.6*E10</f>
        <v>660000</v>
      </c>
      <c r="G10" s="15">
        <f t="shared" ref="G10:G16" si="1">0.4*E10</f>
        <v>440000</v>
      </c>
      <c r="H10" s="15"/>
    </row>
    <row r="11" spans="1:8" ht="31.5" x14ac:dyDescent="0.25">
      <c r="A11" s="26">
        <v>3</v>
      </c>
      <c r="B11" s="25" t="s">
        <v>30</v>
      </c>
      <c r="C11" s="25" t="s">
        <v>49</v>
      </c>
      <c r="D11" s="25" t="s">
        <v>31</v>
      </c>
      <c r="E11" s="15">
        <v>500000</v>
      </c>
      <c r="F11" s="15">
        <f t="shared" si="0"/>
        <v>300000</v>
      </c>
      <c r="G11" s="15">
        <f t="shared" si="1"/>
        <v>200000</v>
      </c>
      <c r="H11" s="15"/>
    </row>
    <row r="12" spans="1:8" ht="15.75" x14ac:dyDescent="0.25">
      <c r="A12" s="26">
        <v>4</v>
      </c>
      <c r="B12" s="25" t="s">
        <v>48</v>
      </c>
      <c r="C12" s="25" t="s">
        <v>51</v>
      </c>
      <c r="D12" s="25" t="s">
        <v>50</v>
      </c>
      <c r="E12" s="15">
        <v>2000000</v>
      </c>
      <c r="F12" s="15">
        <f t="shared" si="0"/>
        <v>1200000</v>
      </c>
      <c r="G12" s="15">
        <f t="shared" si="1"/>
        <v>800000</v>
      </c>
      <c r="H12" s="15">
        <f t="shared" ref="H12:H13" si="2">0.2*E12</f>
        <v>400000</v>
      </c>
    </row>
    <row r="13" spans="1:8" ht="15.75" x14ac:dyDescent="0.25">
      <c r="A13" s="26">
        <v>5</v>
      </c>
      <c r="B13" s="25" t="s">
        <v>47</v>
      </c>
      <c r="C13" s="25" t="s">
        <v>50</v>
      </c>
      <c r="D13" s="25" t="s">
        <v>52</v>
      </c>
      <c r="E13" s="15">
        <v>1500000</v>
      </c>
      <c r="F13" s="15">
        <f t="shared" si="0"/>
        <v>900000</v>
      </c>
      <c r="G13" s="15">
        <f t="shared" si="1"/>
        <v>600000</v>
      </c>
      <c r="H13" s="15">
        <f t="shared" si="2"/>
        <v>300000</v>
      </c>
    </row>
    <row r="14" spans="1:8" ht="31.5" x14ac:dyDescent="0.25">
      <c r="A14" s="26">
        <v>6</v>
      </c>
      <c r="B14" s="25" t="s">
        <v>35</v>
      </c>
      <c r="C14" s="25" t="s">
        <v>36</v>
      </c>
      <c r="D14" s="25" t="s">
        <v>37</v>
      </c>
      <c r="E14" s="15">
        <v>1000000</v>
      </c>
      <c r="F14" s="15">
        <f t="shared" si="0"/>
        <v>600000</v>
      </c>
      <c r="G14" s="15">
        <f t="shared" si="1"/>
        <v>400000</v>
      </c>
      <c r="H14" s="15"/>
    </row>
    <row r="15" spans="1:8" ht="31.5" x14ac:dyDescent="0.25">
      <c r="A15" s="26">
        <v>7</v>
      </c>
      <c r="B15" s="25" t="s">
        <v>38</v>
      </c>
      <c r="C15" s="25" t="s">
        <v>37</v>
      </c>
      <c r="D15" s="25" t="s">
        <v>39</v>
      </c>
      <c r="E15" s="15">
        <v>300000</v>
      </c>
      <c r="F15" s="15">
        <f t="shared" si="0"/>
        <v>180000</v>
      </c>
      <c r="G15" s="15">
        <f t="shared" si="1"/>
        <v>120000</v>
      </c>
      <c r="H15" s="15"/>
    </row>
    <row r="16" spans="1:8" ht="31.5" x14ac:dyDescent="0.25">
      <c r="A16" s="26">
        <v>8</v>
      </c>
      <c r="B16" s="25" t="s">
        <v>40</v>
      </c>
      <c r="C16" s="25" t="s">
        <v>41</v>
      </c>
      <c r="D16" s="25" t="s">
        <v>42</v>
      </c>
      <c r="E16" s="15">
        <v>500000</v>
      </c>
      <c r="F16" s="15">
        <f t="shared" si="0"/>
        <v>300000</v>
      </c>
      <c r="G16" s="15">
        <f t="shared" si="1"/>
        <v>200000</v>
      </c>
      <c r="H16" s="15"/>
    </row>
    <row r="17" spans="1:11" ht="15.75" x14ac:dyDescent="0.25">
      <c r="A17" s="23">
        <v>9</v>
      </c>
      <c r="B17" s="38" t="s">
        <v>32</v>
      </c>
      <c r="C17" s="38"/>
      <c r="D17" s="38"/>
      <c r="E17" s="15"/>
      <c r="F17" s="15"/>
      <c r="G17" s="15"/>
      <c r="H17" s="15"/>
    </row>
    <row r="18" spans="1:11" ht="15.75" x14ac:dyDescent="0.25">
      <c r="A18" s="26">
        <v>1</v>
      </c>
      <c r="B18" s="39" t="s">
        <v>33</v>
      </c>
      <c r="C18" s="39"/>
      <c r="D18" s="39"/>
      <c r="E18" s="54">
        <v>11260000</v>
      </c>
      <c r="F18" s="54"/>
      <c r="G18" s="54"/>
      <c r="H18" s="54"/>
    </row>
    <row r="19" spans="1:11" ht="15.75" x14ac:dyDescent="0.25">
      <c r="A19" s="26">
        <v>2</v>
      </c>
      <c r="B19" s="39" t="s">
        <v>34</v>
      </c>
      <c r="C19" s="39"/>
      <c r="D19" s="39"/>
      <c r="E19" s="54">
        <v>5700000</v>
      </c>
      <c r="F19" s="54"/>
      <c r="G19" s="54"/>
      <c r="H19" s="54"/>
    </row>
    <row r="20" spans="1:11" ht="15.75" x14ac:dyDescent="0.25">
      <c r="A20" s="31" t="s">
        <v>20</v>
      </c>
      <c r="B20" s="31"/>
      <c r="C20" s="31"/>
      <c r="D20" s="31"/>
      <c r="E20" s="31"/>
      <c r="F20" s="31"/>
      <c r="G20" s="31"/>
      <c r="H20" s="31"/>
    </row>
    <row r="21" spans="1:11" ht="15.75" x14ac:dyDescent="0.25">
      <c r="A21" s="29" t="s">
        <v>7</v>
      </c>
      <c r="B21" s="29"/>
      <c r="C21" s="29"/>
      <c r="D21" s="29"/>
      <c r="E21" s="29"/>
      <c r="F21" s="29"/>
      <c r="G21" s="29"/>
      <c r="H21" s="29"/>
    </row>
    <row r="22" spans="1:11" ht="31.5" x14ac:dyDescent="0.25">
      <c r="A22" s="26">
        <v>1</v>
      </c>
      <c r="B22" s="25" t="s">
        <v>57</v>
      </c>
      <c r="C22" s="25"/>
      <c r="D22" s="25"/>
      <c r="E22" s="28">
        <v>300000</v>
      </c>
      <c r="F22" s="15"/>
      <c r="G22" s="15"/>
      <c r="H22" s="15"/>
    </row>
    <row r="23" spans="1:11" ht="15.75" x14ac:dyDescent="0.25">
      <c r="A23" s="26">
        <v>2</v>
      </c>
      <c r="B23" s="25" t="s">
        <v>45</v>
      </c>
      <c r="C23" s="25"/>
      <c r="D23" s="25"/>
      <c r="E23" s="28">
        <v>200000</v>
      </c>
      <c r="F23" s="15"/>
      <c r="G23" s="15"/>
      <c r="H23" s="15"/>
    </row>
    <row r="24" spans="1:11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11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11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11" ht="62.25" customHeight="1" thickBot="1" x14ac:dyDescent="0.3">
      <c r="A27" s="12"/>
      <c r="B27" s="30"/>
      <c r="C27" s="30"/>
      <c r="D27" s="30"/>
      <c r="E27" s="13"/>
      <c r="F27" s="13"/>
      <c r="G27" s="13"/>
      <c r="H27" s="13"/>
      <c r="I27" s="12"/>
      <c r="J27" s="12"/>
      <c r="K27" s="12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</sheetData>
  <mergeCells count="15">
    <mergeCell ref="B27:D27"/>
    <mergeCell ref="A20:H20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7:D17"/>
    <mergeCell ref="B18:D18"/>
    <mergeCell ref="B19:D19"/>
    <mergeCell ref="A21:H21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11D95-294A-405A-89A5-EEB2DD6D7BC9}">
  <dimension ref="A1:H958"/>
  <sheetViews>
    <sheetView view="pageBreakPreview" zoomScaleNormal="100" zoomScaleSheetLayoutView="100" workbookViewId="0">
      <selection activeCell="E18" sqref="E18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2" t="str">
        <f>'51.1. Đất ở tại nông thôn'!A2:B2</f>
        <v>51. Xã Cai Kinh</v>
      </c>
      <c r="B2" s="32"/>
      <c r="C2" s="12"/>
      <c r="D2" s="12"/>
      <c r="E2" s="13"/>
      <c r="F2" s="13"/>
      <c r="G2" s="33" t="s">
        <v>19</v>
      </c>
      <c r="H2" s="3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customHeight="1" x14ac:dyDescent="0.25">
      <c r="A4" s="40" t="s">
        <v>53</v>
      </c>
      <c r="B4" s="40"/>
      <c r="C4" s="40"/>
      <c r="D4" s="40"/>
      <c r="E4" s="40"/>
      <c r="F4" s="40"/>
      <c r="G4" s="40"/>
      <c r="H4" s="40"/>
    </row>
    <row r="5" spans="1:8" ht="15.75" x14ac:dyDescent="0.25">
      <c r="A5" s="41" t="s">
        <v>18</v>
      </c>
      <c r="B5" s="41"/>
      <c r="C5" s="41"/>
      <c r="D5" s="41"/>
      <c r="E5" s="41"/>
      <c r="F5" s="41"/>
      <c r="G5" s="41"/>
      <c r="H5" s="41"/>
    </row>
    <row r="6" spans="1:8" ht="15.75" x14ac:dyDescent="0.25">
      <c r="A6" s="42" t="s">
        <v>4</v>
      </c>
      <c r="B6" s="42"/>
      <c r="C6" s="42"/>
      <c r="D6" s="42"/>
      <c r="E6" s="42"/>
      <c r="F6" s="42"/>
      <c r="G6" s="42"/>
      <c r="H6" s="42"/>
    </row>
    <row r="7" spans="1:8" ht="15.75" x14ac:dyDescent="0.25">
      <c r="A7" s="43" t="s">
        <v>0</v>
      </c>
      <c r="B7" s="43" t="s">
        <v>1</v>
      </c>
      <c r="C7" s="43" t="s">
        <v>2</v>
      </c>
      <c r="D7" s="43"/>
      <c r="E7" s="43" t="s">
        <v>58</v>
      </c>
      <c r="F7" s="43"/>
      <c r="G7" s="43"/>
      <c r="H7" s="43"/>
    </row>
    <row r="8" spans="1:8" ht="15.75" x14ac:dyDescent="0.25">
      <c r="A8" s="43"/>
      <c r="B8" s="43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26">
        <v>1</v>
      </c>
      <c r="B9" s="25" t="str">
        <f>'51.1. Đất ở tại nông thôn'!B9</f>
        <v>Đường tỉnh 243 Đoạn 1</v>
      </c>
      <c r="C9" s="25" t="str">
        <f>'51.1. Đất ở tại nông thôn'!C9</f>
        <v>Đầu Cầu Gốc Sau I</v>
      </c>
      <c r="D9" s="25" t="str">
        <f>'51.1. Đất ở tại nông thôn'!D9</f>
        <v>Cổng trường Mầm non Yên Vượng</v>
      </c>
      <c r="E9" s="6">
        <f>0.8*'51.1. Đất ở tại nông thôn'!E9</f>
        <v>880000</v>
      </c>
      <c r="F9" s="6">
        <f>0.8*'51.1. Đất ở tại nông thôn'!F9</f>
        <v>528000</v>
      </c>
      <c r="G9" s="6">
        <f>0.8*'51.1. Đất ở tại nông thôn'!G9</f>
        <v>352000</v>
      </c>
      <c r="H9" s="6">
        <f>0.8*'51.1. Đất ở tại nông thôn'!H9</f>
        <v>176000</v>
      </c>
    </row>
    <row r="10" spans="1:8" ht="31.5" x14ac:dyDescent="0.25">
      <c r="A10" s="26">
        <v>2</v>
      </c>
      <c r="B10" s="25" t="str">
        <f>'51.1. Đất ở tại nông thôn'!B10</f>
        <v>Đường tỉnh 243 Đoạn 2</v>
      </c>
      <c r="C10" s="25" t="str">
        <f>'51.1. Đất ở tại nông thôn'!C10</f>
        <v>Cổng trường Mầm non Yên Vượng</v>
      </c>
      <c r="D10" s="25" t="str">
        <f>'51.1. Đất ở tại nông thôn'!D10</f>
        <v>Ngã ba ĐH 94, giao ĐT 243</v>
      </c>
      <c r="E10" s="6">
        <f>0.8*'51.1. Đất ở tại nông thôn'!E10</f>
        <v>880000</v>
      </c>
      <c r="F10" s="6">
        <f>0.8*'51.1. Đất ở tại nông thôn'!F10</f>
        <v>528000</v>
      </c>
      <c r="G10" s="6">
        <f>0.8*'51.1. Đất ở tại nông thôn'!G10</f>
        <v>352000</v>
      </c>
      <c r="H10" s="6"/>
    </row>
    <row r="11" spans="1:8" ht="31.5" x14ac:dyDescent="0.25">
      <c r="A11" s="26">
        <v>3</v>
      </c>
      <c r="B11" s="25" t="str">
        <f>'51.1. Đất ở tại nông thôn'!B11</f>
        <v>Đường tỉnh 243 Đoạn 3</v>
      </c>
      <c r="C11" s="25" t="str">
        <f>'51.1. Đất ở tại nông thôn'!C11</f>
        <v>Ngã ba ĐH 94, giao ĐT 243</v>
      </c>
      <c r="D11" s="25" t="str">
        <f>'51.1. Đất ở tại nông thôn'!D11</f>
        <v>Đến Suối Nà Oe</v>
      </c>
      <c r="E11" s="6">
        <f>0.8*'51.1. Đất ở tại nông thôn'!E11</f>
        <v>400000</v>
      </c>
      <c r="F11" s="6">
        <f>0.8*'51.1. Đất ở tại nông thôn'!F11</f>
        <v>240000</v>
      </c>
      <c r="G11" s="6">
        <f>0.8*'51.1. Đất ở tại nông thôn'!G11</f>
        <v>160000</v>
      </c>
      <c r="H11" s="6"/>
    </row>
    <row r="12" spans="1:8" ht="15.75" x14ac:dyDescent="0.25">
      <c r="A12" s="26">
        <v>4</v>
      </c>
      <c r="B12" s="25" t="str">
        <f>'51.1. Đất ở tại nông thôn'!B12</f>
        <v>Đường Quốc lộ 1 Đoạn 1</v>
      </c>
      <c r="C12" s="25" t="str">
        <f>'51.1. Đất ở tại nông thôn'!C12</f>
        <v>Giao đường ĐH94</v>
      </c>
      <c r="D12" s="25" t="str">
        <f>'51.1. Đất ở tại nông thôn'!D12</f>
        <v>Cầu Cai Kinh</v>
      </c>
      <c r="E12" s="6">
        <f>0.8*'51.1. Đất ở tại nông thôn'!E12</f>
        <v>1600000</v>
      </c>
      <c r="F12" s="6">
        <f>0.8*'51.1. Đất ở tại nông thôn'!F12</f>
        <v>960000</v>
      </c>
      <c r="G12" s="6">
        <f>0.8*'51.1. Đất ở tại nông thôn'!G12</f>
        <v>640000</v>
      </c>
      <c r="H12" s="6">
        <f>0.8*'51.1. Đất ở tại nông thôn'!H12</f>
        <v>320000</v>
      </c>
    </row>
    <row r="13" spans="1:8" ht="15.75" x14ac:dyDescent="0.25">
      <c r="A13" s="26">
        <v>5</v>
      </c>
      <c r="B13" s="25" t="str">
        <f>'51.1. Đất ở tại nông thôn'!B13</f>
        <v>Đường Quốc lộ 1 Đoạn 2</v>
      </c>
      <c r="C13" s="25" t="str">
        <f>'51.1. Đất ở tại nông thôn'!C13</f>
        <v>Cầu Cai Kinh</v>
      </c>
      <c r="D13" s="25" t="str">
        <f>'51.1. Đất ở tại nông thôn'!D13</f>
        <v>Ngã ba đường ĐH98</v>
      </c>
      <c r="E13" s="6">
        <f>0.8*'51.1. Đất ở tại nông thôn'!E13</f>
        <v>1200000</v>
      </c>
      <c r="F13" s="6">
        <f>0.8*'51.1. Đất ở tại nông thôn'!F13</f>
        <v>720000</v>
      </c>
      <c r="G13" s="6">
        <f>0.8*'51.1. Đất ở tại nông thôn'!G13</f>
        <v>480000</v>
      </c>
      <c r="H13" s="6">
        <f>0.8*'51.1. Đất ở tại nông thôn'!H13</f>
        <v>240000</v>
      </c>
    </row>
    <row r="14" spans="1:8" ht="31.5" x14ac:dyDescent="0.25">
      <c r="A14" s="26">
        <v>6</v>
      </c>
      <c r="B14" s="25" t="str">
        <f>'51.1. Đất ở tại nông thôn'!B14</f>
        <v>Đường ĐH94 Đoạn 1</v>
      </c>
      <c r="C14" s="25" t="str">
        <f>'51.1. Đất ở tại nông thôn'!C14</f>
        <v>Giáp Đường Quốc lộ 1A</v>
      </c>
      <c r="D14" s="25" t="str">
        <f>'51.1. Đất ở tại nông thôn'!D14</f>
        <v>Đến cổng công ty TNHH Hồng Phong II</v>
      </c>
      <c r="E14" s="6">
        <f>0.8*'51.1. Đất ở tại nông thôn'!E14</f>
        <v>800000</v>
      </c>
      <c r="F14" s="6">
        <f>0.8*'51.1. Đất ở tại nông thôn'!F14</f>
        <v>480000</v>
      </c>
      <c r="G14" s="6">
        <f>0.8*'51.1. Đất ở tại nông thôn'!G14</f>
        <v>320000</v>
      </c>
      <c r="H14" s="6"/>
    </row>
    <row r="15" spans="1:8" ht="31.5" x14ac:dyDescent="0.25">
      <c r="A15" s="26">
        <v>7</v>
      </c>
      <c r="B15" s="25" t="str">
        <f>'51.1. Đất ở tại nông thôn'!B15</f>
        <v>Đường ĐH94 Đoạn 2</v>
      </c>
      <c r="C15" s="25" t="str">
        <f>'51.1. Đất ở tại nông thôn'!C15</f>
        <v>Đến cổng công ty TNHH Hồng Phong II</v>
      </c>
      <c r="D15" s="25" t="str">
        <f>'51.1. Đất ở tại nông thôn'!D15</f>
        <v>Suối Chà Xe (gần trạm y tế xã Yên Sơn cũ)</v>
      </c>
      <c r="E15" s="6">
        <f>0.8*'51.1. Đất ở tại nông thôn'!E15</f>
        <v>240000</v>
      </c>
      <c r="F15" s="6">
        <f>0.8*'51.1. Đất ở tại nông thôn'!F15</f>
        <v>144000</v>
      </c>
      <c r="G15" s="6">
        <f>0.8*'51.1. Đất ở tại nông thôn'!G15</f>
        <v>96000</v>
      </c>
      <c r="H15" s="6"/>
    </row>
    <row r="16" spans="1:8" ht="31.5" x14ac:dyDescent="0.25">
      <c r="A16" s="26">
        <v>8</v>
      </c>
      <c r="B16" s="25" t="str">
        <f>'51.1. Đất ở tại nông thôn'!B16</f>
        <v>Đường ĐH94 Đoạn 3</v>
      </c>
      <c r="C16" s="25" t="str">
        <f>'51.1. Đất ở tại nông thôn'!C16</f>
        <v>Suối Chà Xe (gần trạm y tễ xã Yên Sơn cũ)</v>
      </c>
      <c r="D16" s="25" t="str">
        <f>'51.1. Đất ở tại nông thôn'!D16</f>
        <v>Ngã ba đường ĐT 243 (giao đường ĐH94)</v>
      </c>
      <c r="E16" s="6">
        <f>0.8*'51.1. Đất ở tại nông thôn'!E16</f>
        <v>400000</v>
      </c>
      <c r="F16" s="6">
        <f>0.8*'51.1. Đất ở tại nông thôn'!F16</f>
        <v>240000</v>
      </c>
      <c r="G16" s="6">
        <f>0.8*'51.1. Đất ở tại nông thôn'!G16</f>
        <v>160000</v>
      </c>
      <c r="H16" s="6"/>
    </row>
    <row r="17" spans="1:8" ht="15.75" x14ac:dyDescent="0.25">
      <c r="A17" s="23">
        <v>9</v>
      </c>
      <c r="B17" s="38" t="s">
        <v>32</v>
      </c>
      <c r="C17" s="38"/>
      <c r="D17" s="38"/>
      <c r="E17" s="6"/>
      <c r="F17" s="6"/>
      <c r="G17" s="6"/>
      <c r="H17" s="6"/>
    </row>
    <row r="18" spans="1:8" ht="15.75" x14ac:dyDescent="0.25">
      <c r="A18" s="26">
        <v>1</v>
      </c>
      <c r="B18" s="39" t="s">
        <v>33</v>
      </c>
      <c r="C18" s="39"/>
      <c r="D18" s="39"/>
      <c r="E18" s="6">
        <f>0.8*'51.1. Đất ở tại nông thôn'!E18</f>
        <v>9008000</v>
      </c>
      <c r="F18" s="6"/>
      <c r="G18" s="6"/>
      <c r="H18" s="6"/>
    </row>
    <row r="19" spans="1:8" ht="15.75" x14ac:dyDescent="0.25">
      <c r="A19" s="26">
        <v>2</v>
      </c>
      <c r="B19" s="39" t="s">
        <v>34</v>
      </c>
      <c r="C19" s="39"/>
      <c r="D19" s="39"/>
      <c r="E19" s="6">
        <f>0.8*'51.1. Đất ở tại nông thôn'!E19</f>
        <v>4560000</v>
      </c>
      <c r="F19" s="6"/>
      <c r="G19" s="6"/>
      <c r="H19" s="6"/>
    </row>
    <row r="20" spans="1:8" ht="15.75" x14ac:dyDescent="0.25">
      <c r="A20" s="44" t="s">
        <v>20</v>
      </c>
      <c r="B20" s="44"/>
      <c r="C20" s="44"/>
      <c r="D20" s="44"/>
      <c r="E20" s="44"/>
      <c r="F20" s="44"/>
      <c r="G20" s="44"/>
      <c r="H20" s="44"/>
    </row>
    <row r="21" spans="1:8" ht="15.75" x14ac:dyDescent="0.25">
      <c r="A21" s="45" t="s">
        <v>7</v>
      </c>
      <c r="B21" s="45"/>
      <c r="C21" s="45"/>
      <c r="D21" s="45"/>
      <c r="E21" s="45"/>
      <c r="F21" s="45"/>
      <c r="G21" s="45"/>
      <c r="H21" s="45"/>
    </row>
    <row r="22" spans="1:8" ht="31.5" x14ac:dyDescent="0.25">
      <c r="A22" s="4">
        <v>1</v>
      </c>
      <c r="B22" s="59" t="str">
        <f>'51.1. Đất ở tại nông thôn'!B22</f>
        <v>Xã Yên Vượng, xã Cai Kinh cũ</v>
      </c>
      <c r="C22" s="59"/>
      <c r="D22" s="59"/>
      <c r="E22" s="6">
        <f>0.8*'51.1. Đất ở tại nông thôn'!E22</f>
        <v>240000</v>
      </c>
      <c r="F22" s="6"/>
      <c r="G22" s="6"/>
      <c r="H22" s="6"/>
    </row>
    <row r="23" spans="1:8" ht="15.75" x14ac:dyDescent="0.25">
      <c r="A23" s="4">
        <v>2</v>
      </c>
      <c r="B23" s="59" t="str">
        <f>'51.1. Đất ở tại nông thôn'!B23</f>
        <v>Xã Yên Sơn cũ</v>
      </c>
      <c r="C23" s="59"/>
      <c r="D23" s="59"/>
      <c r="E23" s="6">
        <f>0.8*'51.1. Đất ở tại nông thôn'!E23</f>
        <v>160000</v>
      </c>
      <c r="F23" s="6"/>
      <c r="G23" s="6"/>
      <c r="H23" s="6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4">
    <mergeCell ref="A20:H20"/>
    <mergeCell ref="A21:H21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7:D17"/>
    <mergeCell ref="B18:D18"/>
    <mergeCell ref="B19:D19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720D-B53A-452E-B943-864588AFDC95}">
  <dimension ref="A1:K960"/>
  <sheetViews>
    <sheetView view="pageBreakPreview" zoomScaleNormal="100" zoomScaleSheetLayoutView="100" workbookViewId="0">
      <selection activeCell="E23" sqref="E23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2" t="str">
        <f>'51.2. Đất TMDV tại nông thôn'!A2:B2</f>
        <v>51. Xã Cai Kinh</v>
      </c>
      <c r="B2" s="32"/>
      <c r="C2" s="12"/>
      <c r="D2" s="12"/>
      <c r="E2" s="13"/>
      <c r="F2" s="13"/>
      <c r="G2" s="33" t="s">
        <v>19</v>
      </c>
      <c r="H2" s="3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customHeight="1" x14ac:dyDescent="0.25">
      <c r="A4" s="40" t="s">
        <v>54</v>
      </c>
      <c r="B4" s="40"/>
      <c r="C4" s="40"/>
      <c r="D4" s="40"/>
      <c r="E4" s="40"/>
      <c r="F4" s="40"/>
      <c r="G4" s="40"/>
      <c r="H4" s="40"/>
    </row>
    <row r="5" spans="1:8" ht="15.75" x14ac:dyDescent="0.25">
      <c r="A5" s="41" t="s">
        <v>18</v>
      </c>
      <c r="B5" s="41"/>
      <c r="C5" s="41"/>
      <c r="D5" s="41"/>
      <c r="E5" s="41"/>
      <c r="F5" s="41"/>
      <c r="G5" s="41"/>
      <c r="H5" s="41"/>
    </row>
    <row r="6" spans="1:8" ht="15.75" x14ac:dyDescent="0.25">
      <c r="A6" s="42" t="s">
        <v>4</v>
      </c>
      <c r="B6" s="42"/>
      <c r="C6" s="42"/>
      <c r="D6" s="42"/>
      <c r="E6" s="42"/>
      <c r="F6" s="42"/>
      <c r="G6" s="42"/>
      <c r="H6" s="42"/>
    </row>
    <row r="7" spans="1:8" ht="15.75" x14ac:dyDescent="0.25">
      <c r="A7" s="43" t="s">
        <v>0</v>
      </c>
      <c r="B7" s="43" t="s">
        <v>1</v>
      </c>
      <c r="C7" s="43" t="s">
        <v>2</v>
      </c>
      <c r="D7" s="43"/>
      <c r="E7" s="43" t="s">
        <v>59</v>
      </c>
      <c r="F7" s="43"/>
      <c r="G7" s="43"/>
      <c r="H7" s="43"/>
    </row>
    <row r="8" spans="1:8" ht="15.75" x14ac:dyDescent="0.25">
      <c r="A8" s="43"/>
      <c r="B8" s="43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26">
        <v>1</v>
      </c>
      <c r="B9" s="25" t="str">
        <f>'51.1. Đất ở tại nông thôn'!B9</f>
        <v>Đường tỉnh 243 Đoạn 1</v>
      </c>
      <c r="C9" s="25" t="str">
        <f>'51.1. Đất ở tại nông thôn'!C9</f>
        <v>Đầu Cầu Gốc Sau I</v>
      </c>
      <c r="D9" s="25" t="str">
        <f>'51.1. Đất ở tại nông thôn'!D9</f>
        <v>Cổng trường Mầm non Yên Vượng</v>
      </c>
      <c r="E9" s="6">
        <f>0.7*'51.1. Đất ở tại nông thôn'!E9</f>
        <v>770000</v>
      </c>
      <c r="F9" s="6">
        <f>0.7*'51.1. Đất ở tại nông thôn'!F9</f>
        <v>461999.99999999994</v>
      </c>
      <c r="G9" s="6">
        <f>0.7*'51.1. Đất ở tại nông thôn'!G9</f>
        <v>308000</v>
      </c>
      <c r="H9" s="6">
        <f>0.7*'51.1. Đất ở tại nông thôn'!H9</f>
        <v>154000</v>
      </c>
    </row>
    <row r="10" spans="1:8" ht="31.5" x14ac:dyDescent="0.25">
      <c r="A10" s="26">
        <v>2</v>
      </c>
      <c r="B10" s="25" t="str">
        <f>'51.1. Đất ở tại nông thôn'!B10</f>
        <v>Đường tỉnh 243 Đoạn 2</v>
      </c>
      <c r="C10" s="25" t="str">
        <f>'51.1. Đất ở tại nông thôn'!C10</f>
        <v>Cổng trường Mầm non Yên Vượng</v>
      </c>
      <c r="D10" s="25" t="str">
        <f>'51.1. Đất ở tại nông thôn'!D10</f>
        <v>Ngã ba ĐH 94, giao ĐT 243</v>
      </c>
      <c r="E10" s="6">
        <f>0.7*'51.1. Đất ở tại nông thôn'!E10</f>
        <v>770000</v>
      </c>
      <c r="F10" s="6">
        <f>0.7*'51.1. Đất ở tại nông thôn'!F10</f>
        <v>461999.99999999994</v>
      </c>
      <c r="G10" s="6">
        <f>0.7*'51.1. Đất ở tại nông thôn'!G10</f>
        <v>308000</v>
      </c>
      <c r="H10" s="6"/>
    </row>
    <row r="11" spans="1:8" ht="31.5" x14ac:dyDescent="0.25">
      <c r="A11" s="26">
        <v>3</v>
      </c>
      <c r="B11" s="25" t="str">
        <f>'51.1. Đất ở tại nông thôn'!B11</f>
        <v>Đường tỉnh 243 Đoạn 3</v>
      </c>
      <c r="C11" s="25" t="str">
        <f>'51.1. Đất ở tại nông thôn'!C11</f>
        <v>Ngã ba ĐH 94, giao ĐT 243</v>
      </c>
      <c r="D11" s="25" t="str">
        <f>'51.1. Đất ở tại nông thôn'!D11</f>
        <v>Đến Suối Nà Oe</v>
      </c>
      <c r="E11" s="6">
        <f>0.7*'51.1. Đất ở tại nông thôn'!E11</f>
        <v>350000</v>
      </c>
      <c r="F11" s="6">
        <f>0.7*'51.1. Đất ở tại nông thôn'!F11</f>
        <v>210000</v>
      </c>
      <c r="G11" s="6">
        <f>0.7*'51.1. Đất ở tại nông thôn'!G11</f>
        <v>140000</v>
      </c>
      <c r="H11" s="6"/>
    </row>
    <row r="12" spans="1:8" ht="15.75" x14ac:dyDescent="0.25">
      <c r="A12" s="26">
        <v>4</v>
      </c>
      <c r="B12" s="25" t="str">
        <f>'51.1. Đất ở tại nông thôn'!B12</f>
        <v>Đường Quốc lộ 1 Đoạn 1</v>
      </c>
      <c r="C12" s="25" t="str">
        <f>'51.1. Đất ở tại nông thôn'!C12</f>
        <v>Giao đường ĐH94</v>
      </c>
      <c r="D12" s="25" t="str">
        <f>'51.1. Đất ở tại nông thôn'!D12</f>
        <v>Cầu Cai Kinh</v>
      </c>
      <c r="E12" s="6">
        <f>0.7*'51.1. Đất ở tại nông thôn'!E12</f>
        <v>1400000</v>
      </c>
      <c r="F12" s="6">
        <f>0.7*'51.1. Đất ở tại nông thôn'!F12</f>
        <v>840000</v>
      </c>
      <c r="G12" s="6">
        <f>0.7*'51.1. Đất ở tại nông thôn'!G12</f>
        <v>560000</v>
      </c>
      <c r="H12" s="6">
        <f>0.7*'51.1. Đất ở tại nông thôn'!H12</f>
        <v>280000</v>
      </c>
    </row>
    <row r="13" spans="1:8" ht="15.75" x14ac:dyDescent="0.25">
      <c r="A13" s="26">
        <v>5</v>
      </c>
      <c r="B13" s="25" t="str">
        <f>'51.1. Đất ở tại nông thôn'!B13</f>
        <v>Đường Quốc lộ 1 Đoạn 2</v>
      </c>
      <c r="C13" s="25" t="str">
        <f>'51.1. Đất ở tại nông thôn'!C13</f>
        <v>Cầu Cai Kinh</v>
      </c>
      <c r="D13" s="25" t="str">
        <f>'51.1. Đất ở tại nông thôn'!D13</f>
        <v>Ngã ba đường ĐH98</v>
      </c>
      <c r="E13" s="6">
        <f>0.7*'51.1. Đất ở tại nông thôn'!E13</f>
        <v>1050000</v>
      </c>
      <c r="F13" s="6">
        <f>0.7*'51.1. Đất ở tại nông thôn'!F13</f>
        <v>630000</v>
      </c>
      <c r="G13" s="6">
        <f>0.7*'51.1. Đất ở tại nông thôn'!G13</f>
        <v>420000</v>
      </c>
      <c r="H13" s="6">
        <f>0.7*'51.1. Đất ở tại nông thôn'!H13</f>
        <v>210000</v>
      </c>
    </row>
    <row r="14" spans="1:8" ht="31.5" x14ac:dyDescent="0.25">
      <c r="A14" s="26">
        <v>6</v>
      </c>
      <c r="B14" s="25" t="str">
        <f>'51.1. Đất ở tại nông thôn'!B14</f>
        <v>Đường ĐH94 Đoạn 1</v>
      </c>
      <c r="C14" s="25" t="str">
        <f>'51.1. Đất ở tại nông thôn'!C14</f>
        <v>Giáp Đường Quốc lộ 1A</v>
      </c>
      <c r="D14" s="25" t="str">
        <f>'51.1. Đất ở tại nông thôn'!D14</f>
        <v>Đến cổng công ty TNHH Hồng Phong II</v>
      </c>
      <c r="E14" s="6">
        <f>0.7*'51.1. Đất ở tại nông thôn'!E14</f>
        <v>700000</v>
      </c>
      <c r="F14" s="6">
        <f>0.7*'51.1. Đất ở tại nông thôn'!F14</f>
        <v>420000</v>
      </c>
      <c r="G14" s="6">
        <f>0.7*'51.1. Đất ở tại nông thôn'!G14</f>
        <v>280000</v>
      </c>
      <c r="H14" s="6"/>
    </row>
    <row r="15" spans="1:8" ht="31.5" x14ac:dyDescent="0.25">
      <c r="A15" s="26">
        <v>7</v>
      </c>
      <c r="B15" s="25" t="str">
        <f>'51.1. Đất ở tại nông thôn'!B15</f>
        <v>Đường ĐH94 Đoạn 2</v>
      </c>
      <c r="C15" s="25" t="str">
        <f>'51.1. Đất ở tại nông thôn'!C15</f>
        <v>Đến cổng công ty TNHH Hồng Phong II</v>
      </c>
      <c r="D15" s="25" t="str">
        <f>'51.1. Đất ở tại nông thôn'!D15</f>
        <v>Suối Chà Xe (gần trạm y tế xã Yên Sơn cũ)</v>
      </c>
      <c r="E15" s="6">
        <f>0.7*'51.1. Đất ở tại nông thôn'!E15</f>
        <v>210000</v>
      </c>
      <c r="F15" s="6">
        <f>0.7*'51.1. Đất ở tại nông thôn'!F15</f>
        <v>125999.99999999999</v>
      </c>
      <c r="G15" s="6">
        <f>0.7*'51.1. Đất ở tại nông thôn'!G15</f>
        <v>84000</v>
      </c>
      <c r="H15" s="6"/>
    </row>
    <row r="16" spans="1:8" ht="31.5" x14ac:dyDescent="0.25">
      <c r="A16" s="26">
        <v>8</v>
      </c>
      <c r="B16" s="25" t="str">
        <f>'51.1. Đất ở tại nông thôn'!B16</f>
        <v>Đường ĐH94 Đoạn 3</v>
      </c>
      <c r="C16" s="25" t="str">
        <f>'51.1. Đất ở tại nông thôn'!C16</f>
        <v>Suối Chà Xe (gần trạm y tễ xã Yên Sơn cũ)</v>
      </c>
      <c r="D16" s="25" t="str">
        <f>'51.1. Đất ở tại nông thôn'!D16</f>
        <v>Ngã ba đường ĐT 243 (giao đường ĐH94)</v>
      </c>
      <c r="E16" s="6">
        <f>0.7*'51.1. Đất ở tại nông thôn'!E16</f>
        <v>350000</v>
      </c>
      <c r="F16" s="6">
        <f>0.7*'51.1. Đất ở tại nông thôn'!F16</f>
        <v>210000</v>
      </c>
      <c r="G16" s="6">
        <f>0.7*'51.1. Đất ở tại nông thôn'!G16</f>
        <v>140000</v>
      </c>
      <c r="H16" s="6"/>
    </row>
    <row r="17" spans="1:11" ht="15.75" x14ac:dyDescent="0.25">
      <c r="A17" s="23">
        <v>9</v>
      </c>
      <c r="B17" s="38" t="s">
        <v>32</v>
      </c>
      <c r="C17" s="38"/>
      <c r="D17" s="38"/>
      <c r="E17" s="6"/>
      <c r="F17" s="6"/>
      <c r="G17" s="6"/>
      <c r="H17" s="6"/>
    </row>
    <row r="18" spans="1:11" ht="15.75" x14ac:dyDescent="0.25">
      <c r="A18" s="26">
        <v>1</v>
      </c>
      <c r="B18" s="39" t="s">
        <v>33</v>
      </c>
      <c r="C18" s="39"/>
      <c r="D18" s="39"/>
      <c r="E18" s="6">
        <f>0.7*'51.1. Đất ở tại nông thôn'!E18</f>
        <v>7881999.9999999991</v>
      </c>
      <c r="F18" s="6"/>
      <c r="G18" s="6"/>
      <c r="H18" s="6"/>
    </row>
    <row r="19" spans="1:11" ht="15.75" x14ac:dyDescent="0.25">
      <c r="A19" s="26">
        <v>2</v>
      </c>
      <c r="B19" s="39" t="s">
        <v>34</v>
      </c>
      <c r="C19" s="39"/>
      <c r="D19" s="39"/>
      <c r="E19" s="6">
        <f>0.7*'51.1. Đất ở tại nông thôn'!E19</f>
        <v>3989999.9999999995</v>
      </c>
      <c r="F19" s="6"/>
      <c r="G19" s="6"/>
      <c r="H19" s="6"/>
    </row>
    <row r="20" spans="1:11" ht="15.75" x14ac:dyDescent="0.25">
      <c r="A20" s="44" t="s">
        <v>20</v>
      </c>
      <c r="B20" s="44"/>
      <c r="C20" s="44"/>
      <c r="D20" s="44"/>
      <c r="E20" s="44"/>
      <c r="F20" s="44"/>
      <c r="G20" s="44"/>
      <c r="H20" s="44"/>
    </row>
    <row r="21" spans="1:11" ht="15.75" x14ac:dyDescent="0.25">
      <c r="A21" s="45" t="s">
        <v>7</v>
      </c>
      <c r="B21" s="45"/>
      <c r="C21" s="45"/>
      <c r="D21" s="45"/>
      <c r="E21" s="45"/>
      <c r="F21" s="45"/>
      <c r="G21" s="45"/>
      <c r="H21" s="45"/>
    </row>
    <row r="22" spans="1:11" ht="31.5" x14ac:dyDescent="0.25">
      <c r="A22" s="4">
        <v>1</v>
      </c>
      <c r="B22" s="60" t="str">
        <f>'51.2. Đất TMDV tại nông thôn'!B22:D22</f>
        <v>Xã Yên Vượng, xã Cai Kinh cũ</v>
      </c>
      <c r="C22" s="60"/>
      <c r="D22" s="60"/>
      <c r="E22" s="6">
        <f>'51.1. Đất ở tại nông thôn'!E22*0.7</f>
        <v>210000</v>
      </c>
      <c r="F22" s="6"/>
      <c r="G22" s="6"/>
      <c r="H22" s="6"/>
    </row>
    <row r="23" spans="1:11" ht="15.75" x14ac:dyDescent="0.25">
      <c r="A23" s="4">
        <v>2</v>
      </c>
      <c r="B23" s="60" t="str">
        <f>'51.2. Đất TMDV tại nông thôn'!B23:D23</f>
        <v>Xã Yên Sơn cũ</v>
      </c>
      <c r="C23" s="60"/>
      <c r="D23" s="60"/>
      <c r="E23" s="6">
        <f>'51.1. Đất ở tại nông thôn'!E23*0.7</f>
        <v>140000</v>
      </c>
      <c r="F23" s="6"/>
      <c r="G23" s="6"/>
      <c r="H23" s="6"/>
    </row>
    <row r="24" spans="1:11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11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11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11" ht="62.25" customHeight="1" thickBot="1" x14ac:dyDescent="0.3">
      <c r="A27" s="12"/>
      <c r="B27" s="30"/>
      <c r="C27" s="30"/>
      <c r="D27" s="30"/>
      <c r="E27" s="13"/>
      <c r="F27" s="13"/>
      <c r="G27" s="13"/>
      <c r="H27" s="13"/>
      <c r="I27" s="12"/>
      <c r="J27" s="12"/>
      <c r="K27" s="12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</sheetData>
  <mergeCells count="15">
    <mergeCell ref="B27:D27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7:D17"/>
    <mergeCell ref="B18:D18"/>
    <mergeCell ref="B19:D19"/>
    <mergeCell ref="A20:H20"/>
    <mergeCell ref="A21:H21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J14" sqref="J14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x14ac:dyDescent="0.25">
      <c r="A2" s="52" t="str">
        <f>'51.3. Đất SXPN tại nông thôn '!A2:B2</f>
        <v>51. Xã Cai Kinh</v>
      </c>
      <c r="B2" s="52"/>
      <c r="C2" s="8"/>
      <c r="D2" s="8"/>
      <c r="E2" s="22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53" t="s">
        <v>55</v>
      </c>
      <c r="B4" s="53"/>
      <c r="C4" s="53"/>
      <c r="D4" s="53"/>
      <c r="E4" s="53"/>
    </row>
    <row r="5" spans="1:8" s="3" customFormat="1" ht="15.6" customHeight="1" x14ac:dyDescent="0.25">
      <c r="A5" s="41" t="s">
        <v>18</v>
      </c>
      <c r="B5" s="41"/>
      <c r="C5" s="41"/>
      <c r="D5" s="41"/>
      <c r="E5" s="41"/>
      <c r="F5" s="61"/>
      <c r="G5" s="61"/>
      <c r="H5" s="61"/>
    </row>
    <row r="6" spans="1:8" x14ac:dyDescent="0.25">
      <c r="A6" s="49" t="s">
        <v>24</v>
      </c>
      <c r="B6" s="49"/>
      <c r="C6" s="49"/>
      <c r="D6" s="49"/>
      <c r="E6" s="49"/>
    </row>
    <row r="7" spans="1:8" x14ac:dyDescent="0.25">
      <c r="A7" s="49" t="s">
        <v>11</v>
      </c>
      <c r="B7" s="49"/>
      <c r="C7" s="49"/>
      <c r="D7" s="49"/>
      <c r="E7" s="49"/>
    </row>
    <row r="8" spans="1:8" x14ac:dyDescent="0.25">
      <c r="A8" s="50" t="s">
        <v>16</v>
      </c>
      <c r="B8" s="50"/>
      <c r="C8" s="50"/>
      <c r="D8" s="50"/>
      <c r="E8" s="50"/>
    </row>
    <row r="9" spans="1:8" x14ac:dyDescent="0.25">
      <c r="A9" s="46" t="s">
        <v>12</v>
      </c>
      <c r="B9" s="46" t="s">
        <v>22</v>
      </c>
      <c r="C9" s="48" t="s">
        <v>21</v>
      </c>
      <c r="D9" s="48"/>
      <c r="E9" s="48"/>
    </row>
    <row r="10" spans="1:8" x14ac:dyDescent="0.25">
      <c r="A10" s="47"/>
      <c r="B10" s="47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19" t="s">
        <v>43</v>
      </c>
      <c r="C11" s="55">
        <f ca="1">INDEX('[1]Tổng hợp'!$E$228:$R$232,MATCH($C11,'[1]Tổng hợp'!$E$214:$E$218,0),MATCH(C$8,'[1]Tổng hợp'!$E$214:$R$214,0))</f>
        <v>58000</v>
      </c>
      <c r="D11" s="55">
        <f ca="1">INDEX('[1]Tổng hợp'!$E$228:$R$232,MATCH($C11,'[1]Tổng hợp'!$E$214:$E$218,0),MATCH(D$8,'[1]Tổng hợp'!$E$214:$R$214,0))</f>
        <v>52000</v>
      </c>
      <c r="E11" s="55">
        <f ca="1">INDEX('[1]Tổng hợp'!$E$228:$R$232,MATCH($C11,'[1]Tổng hợp'!$E$214:$E$218,0),MATCH(E$8,'[1]Tổng hợp'!$E$214:$R$214,0))</f>
        <v>46000</v>
      </c>
    </row>
    <row r="12" spans="1:8" x14ac:dyDescent="0.25">
      <c r="A12" s="1">
        <f t="shared" ref="A12:A13" si="0">MAX(A11)+1</f>
        <v>2</v>
      </c>
      <c r="B12" s="20" t="s">
        <v>44</v>
      </c>
      <c r="C12" s="55">
        <f ca="1">INDEX('[1]Tổng hợp'!$E$228:$R$232,MATCH($C12,'[1]Tổng hợp'!$E$214:$E$218,0),MATCH(C$8,'[1]Tổng hợp'!$E$214:$R$214,0))</f>
        <v>58000</v>
      </c>
      <c r="D12" s="55">
        <f ca="1">INDEX('[1]Tổng hợp'!$E$228:$R$232,MATCH($C12,'[1]Tổng hợp'!$E$214:$E$218,0),MATCH(D$8,'[1]Tổng hợp'!$E$214:$R$214,0))</f>
        <v>52000</v>
      </c>
      <c r="E12" s="55">
        <f ca="1">INDEX('[1]Tổng hợp'!$E$228:$R$232,MATCH($C12,'[1]Tổng hợp'!$E$214:$E$218,0),MATCH(E$8,'[1]Tổng hợp'!$E$214:$R$214,0))</f>
        <v>46000</v>
      </c>
    </row>
    <row r="13" spans="1:8" x14ac:dyDescent="0.25">
      <c r="A13" s="1">
        <f t="shared" si="0"/>
        <v>3</v>
      </c>
      <c r="B13" s="20" t="s">
        <v>45</v>
      </c>
      <c r="C13" s="55">
        <f ca="1">INDEX('[1]Tổng hợp'!$E$228:$R$232,MATCH($C13,'[1]Tổng hợp'!$E$214:$E$218,0),MATCH(C$8,'[1]Tổng hợp'!$E$214:$R$214,0))</f>
        <v>51000</v>
      </c>
      <c r="D13" s="55">
        <f ca="1">INDEX('[1]Tổng hợp'!$E$228:$R$232,MATCH($C13,'[1]Tổng hợp'!$E$214:$E$218,0),MATCH(D$8,'[1]Tổng hợp'!$E$214:$R$214,0))</f>
        <v>46000</v>
      </c>
      <c r="E13" s="55">
        <f ca="1">INDEX('[1]Tổng hợp'!$E$228:$R$232,MATCH($C13,'[1]Tổng hợp'!$E$214:$E$218,0),MATCH(E$8,'[1]Tổng hợp'!$E$214:$R$214,0))</f>
        <v>41000</v>
      </c>
    </row>
    <row r="14" spans="1:8" x14ac:dyDescent="0.25">
      <c r="A14" s="21"/>
      <c r="B14" s="21"/>
      <c r="C14" s="21"/>
      <c r="D14" s="21"/>
      <c r="E14" s="21"/>
    </row>
    <row r="15" spans="1:8" x14ac:dyDescent="0.25">
      <c r="A15" s="49" t="s">
        <v>25</v>
      </c>
      <c r="B15" s="49"/>
      <c r="C15" s="49"/>
      <c r="D15" s="49"/>
      <c r="E15" s="49"/>
    </row>
    <row r="16" spans="1:8" x14ac:dyDescent="0.25">
      <c r="A16" s="50" t="s">
        <v>16</v>
      </c>
      <c r="B16" s="50"/>
      <c r="C16" s="50"/>
      <c r="D16" s="50"/>
      <c r="E16" s="50"/>
    </row>
    <row r="17" spans="1:5" x14ac:dyDescent="0.25">
      <c r="A17" s="46" t="s">
        <v>12</v>
      </c>
      <c r="B17" s="46" t="s">
        <v>22</v>
      </c>
      <c r="C17" s="48" t="s">
        <v>21</v>
      </c>
      <c r="D17" s="48"/>
      <c r="E17" s="48"/>
    </row>
    <row r="18" spans="1:5" x14ac:dyDescent="0.25">
      <c r="A18" s="47"/>
      <c r="B18" s="47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0" t="str">
        <f t="shared" ref="B19:B21" si="1">B11</f>
        <v>Xã Yên Vượng cũ</v>
      </c>
      <c r="C19" s="55">
        <f ca="1">INDEX('[1]Tổng hợp'!$E$228:$R$232,MATCH($C19,'[1]Tổng hợp'!$E$214:$E$218,0),MATCH(C$16,'[1]Tổng hợp'!$E$214:$R$214,0))</f>
        <v>52000</v>
      </c>
      <c r="D19" s="55">
        <f ca="1">INDEX('[1]Tổng hợp'!$E$228:$R$232,MATCH($C19,'[1]Tổng hợp'!$E$214:$E$218,0),MATCH(D$16,'[1]Tổng hợp'!$E$214:$R$214,0))</f>
        <v>47000</v>
      </c>
      <c r="E19" s="55">
        <f ca="1">INDEX('[1]Tổng hợp'!$E$228:$R$232,MATCH($C19,'[1]Tổng hợp'!$E$214:$E$218,0),MATCH(E$16,'[1]Tổng hợp'!$E$214:$R$214,0))</f>
        <v>42000</v>
      </c>
    </row>
    <row r="20" spans="1:5" x14ac:dyDescent="0.25">
      <c r="A20" s="1">
        <f t="shared" ref="A20:A21" si="2">MAX(A19)+1</f>
        <v>2</v>
      </c>
      <c r="B20" s="20" t="str">
        <f t="shared" si="1"/>
        <v>Xã Cai Kinh cũ</v>
      </c>
      <c r="C20" s="55">
        <f ca="1">INDEX('[1]Tổng hợp'!$E$228:$R$232,MATCH($C20,'[1]Tổng hợp'!$E$214:$E$218,0),MATCH(C$16,'[1]Tổng hợp'!$E$214:$R$214,0))</f>
        <v>52000</v>
      </c>
      <c r="D20" s="55">
        <f ca="1">INDEX('[1]Tổng hợp'!$E$228:$R$232,MATCH($C20,'[1]Tổng hợp'!$E$214:$E$218,0),MATCH(D$16,'[1]Tổng hợp'!$E$214:$R$214,0))</f>
        <v>47000</v>
      </c>
      <c r="E20" s="55">
        <f ca="1">INDEX('[1]Tổng hợp'!$E$228:$R$232,MATCH($C20,'[1]Tổng hợp'!$E$214:$E$218,0),MATCH(E$16,'[1]Tổng hợp'!$E$214:$R$214,0))</f>
        <v>42000</v>
      </c>
    </row>
    <row r="21" spans="1:5" x14ac:dyDescent="0.25">
      <c r="A21" s="1">
        <f t="shared" si="2"/>
        <v>3</v>
      </c>
      <c r="B21" s="20" t="str">
        <f t="shared" si="1"/>
        <v>Xã Yên Sơn cũ</v>
      </c>
      <c r="C21" s="55">
        <f ca="1">INDEX('[1]Tổng hợp'!$E$228:$R$232,MATCH($C21,'[1]Tổng hợp'!$E$214:$E$218,0),MATCH(C$16,'[1]Tổng hợp'!$E$214:$R$214,0))</f>
        <v>45000</v>
      </c>
      <c r="D21" s="55">
        <f ca="1">INDEX('[1]Tổng hợp'!$E$228:$R$232,MATCH($C21,'[1]Tổng hợp'!$E$214:$E$218,0),MATCH(D$16,'[1]Tổng hợp'!$E$214:$R$214,0))</f>
        <v>41000</v>
      </c>
      <c r="E21" s="55">
        <f ca="1">INDEX('[1]Tổng hợp'!$E$228:$R$232,MATCH($C21,'[1]Tổng hợp'!$E$214:$E$218,0),MATCH(E$16,'[1]Tổng hợp'!$E$214:$R$214,0))</f>
        <v>36000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49" t="s">
        <v>13</v>
      </c>
      <c r="B23" s="49"/>
      <c r="C23" s="49"/>
      <c r="D23" s="49"/>
      <c r="E23" s="49"/>
    </row>
    <row r="24" spans="1:5" x14ac:dyDescent="0.25">
      <c r="A24" s="50" t="s">
        <v>16</v>
      </c>
      <c r="B24" s="50"/>
      <c r="C24" s="50"/>
      <c r="D24" s="50"/>
      <c r="E24" s="50"/>
    </row>
    <row r="25" spans="1:5" x14ac:dyDescent="0.25">
      <c r="A25" s="46" t="s">
        <v>12</v>
      </c>
      <c r="B25" s="46" t="s">
        <v>22</v>
      </c>
      <c r="C25" s="48" t="s">
        <v>21</v>
      </c>
      <c r="D25" s="48"/>
      <c r="E25" s="48"/>
    </row>
    <row r="26" spans="1:5" x14ac:dyDescent="0.25">
      <c r="A26" s="47"/>
      <c r="B26" s="47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0" t="str">
        <f t="shared" ref="B27:B29" si="3">B11</f>
        <v>Xã Yên Vượng cũ</v>
      </c>
      <c r="C27" s="55">
        <f ca="1">INDEX('[1]Tổng hợp'!$E$228:$R$232,MATCH($C27,'[1]Tổng hợp'!$E$214:$E$218,0),MATCH(C$24,'[1]Tổng hợp'!$E$214:$R$214,0))</f>
        <v>46000</v>
      </c>
      <c r="D27" s="55">
        <f ca="1">INDEX('[1]Tổng hợp'!$E$228:$R$232,MATCH($C27,'[1]Tổng hợp'!$E$214:$E$218,0),MATCH(D$24,'[1]Tổng hợp'!$E$214:$R$214,0))</f>
        <v>41000</v>
      </c>
      <c r="E27" s="55">
        <f ca="1">INDEX('[1]Tổng hợp'!$E$228:$R$232,MATCH($C27,'[1]Tổng hợp'!$E$214:$E$218,0),MATCH(E$24,'[1]Tổng hợp'!$E$214:$R$214,0))</f>
        <v>37000</v>
      </c>
    </row>
    <row r="28" spans="1:5" x14ac:dyDescent="0.25">
      <c r="A28" s="1">
        <f t="shared" ref="A28:A29" si="4">MAX(A27)+1</f>
        <v>2</v>
      </c>
      <c r="B28" s="20" t="str">
        <f t="shared" si="3"/>
        <v>Xã Cai Kinh cũ</v>
      </c>
      <c r="C28" s="55">
        <f ca="1">INDEX('[1]Tổng hợp'!$E$228:$R$232,MATCH($C28,'[1]Tổng hợp'!$E$214:$E$218,0),MATCH(C$24,'[1]Tổng hợp'!$E$214:$R$214,0))</f>
        <v>46000</v>
      </c>
      <c r="D28" s="55">
        <f ca="1">INDEX('[1]Tổng hợp'!$E$228:$R$232,MATCH($C28,'[1]Tổng hợp'!$E$214:$E$218,0),MATCH(D$24,'[1]Tổng hợp'!$E$214:$R$214,0))</f>
        <v>41000</v>
      </c>
      <c r="E28" s="55">
        <f ca="1">INDEX('[1]Tổng hợp'!$E$228:$R$232,MATCH($C28,'[1]Tổng hợp'!$E$214:$E$218,0),MATCH(E$24,'[1]Tổng hợp'!$E$214:$R$214,0))</f>
        <v>37000</v>
      </c>
    </row>
    <row r="29" spans="1:5" x14ac:dyDescent="0.25">
      <c r="A29" s="1">
        <f t="shared" si="4"/>
        <v>3</v>
      </c>
      <c r="B29" s="20" t="str">
        <f t="shared" si="3"/>
        <v>Xã Yên Sơn cũ</v>
      </c>
      <c r="C29" s="55">
        <f ca="1">INDEX('[1]Tổng hợp'!$E$228:$R$232,MATCH($C29,'[1]Tổng hợp'!$E$214:$E$218,0),MATCH(C$24,'[1]Tổng hợp'!$E$214:$R$214,0))</f>
        <v>40000</v>
      </c>
      <c r="D29" s="55">
        <f ca="1">INDEX('[1]Tổng hợp'!$E$228:$R$232,MATCH($C29,'[1]Tổng hợp'!$E$214:$E$218,0),MATCH(D$24,'[1]Tổng hợp'!$E$214:$R$214,0))</f>
        <v>36000</v>
      </c>
      <c r="E29" s="55">
        <f ca="1">INDEX('[1]Tổng hợp'!$E$228:$R$232,MATCH($C29,'[1]Tổng hợp'!$E$214:$E$218,0),MATCH(E$24,'[1]Tổng hợp'!$E$214:$R$214,0))</f>
        <v>32000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49" t="s">
        <v>14</v>
      </c>
      <c r="B31" s="49"/>
      <c r="C31" s="49"/>
      <c r="D31" s="49"/>
      <c r="E31" s="49"/>
    </row>
    <row r="32" spans="1:5" x14ac:dyDescent="0.25">
      <c r="A32" s="50" t="s">
        <v>16</v>
      </c>
      <c r="B32" s="50"/>
      <c r="C32" s="50"/>
      <c r="D32" s="50"/>
      <c r="E32" s="50"/>
    </row>
    <row r="33" spans="1:5" x14ac:dyDescent="0.25">
      <c r="A33" s="46" t="s">
        <v>12</v>
      </c>
      <c r="B33" s="46" t="s">
        <v>22</v>
      </c>
      <c r="C33" s="48" t="s">
        <v>21</v>
      </c>
      <c r="D33" s="48"/>
      <c r="E33" s="48"/>
    </row>
    <row r="34" spans="1:5" x14ac:dyDescent="0.25">
      <c r="A34" s="47"/>
      <c r="B34" s="47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20" t="str">
        <f t="shared" ref="B35:B37" si="5">B11</f>
        <v>Xã Yên Vượng cũ</v>
      </c>
      <c r="C35" s="55">
        <f ca="1">INDEX('[1]Tổng hợp'!$E$228:$R$232,MATCH($C35,'[1]Tổng hợp'!$E$214:$E$218,0),MATCH(C$32,'[1]Tổng hợp'!$E$214:$R$214,0))</f>
        <v>39000</v>
      </c>
      <c r="D35" s="55">
        <f ca="1">INDEX('[1]Tổng hợp'!$E$228:$R$232,MATCH($C35,'[1]Tổng hợp'!$E$214:$E$218,0),MATCH(D$32,'[1]Tổng hợp'!$E$214:$R$214,0))</f>
        <v>35000</v>
      </c>
      <c r="E35" s="55">
        <f ca="1">INDEX('[1]Tổng hợp'!$E$228:$R$232,MATCH($C35,'[1]Tổng hợp'!$E$214:$E$218,0),MATCH(E$32,'[1]Tổng hợp'!$E$214:$R$214,0))</f>
        <v>31000</v>
      </c>
    </row>
    <row r="36" spans="1:5" x14ac:dyDescent="0.25">
      <c r="A36" s="1">
        <f t="shared" ref="A36:A37" si="6">MAX(A35)+1</f>
        <v>2</v>
      </c>
      <c r="B36" s="20" t="str">
        <f t="shared" si="5"/>
        <v>Xã Cai Kinh cũ</v>
      </c>
      <c r="C36" s="55">
        <f ca="1">INDEX('[1]Tổng hợp'!$E$228:$R$232,MATCH($C36,'[1]Tổng hợp'!$E$214:$E$218,0),MATCH(C$32,'[1]Tổng hợp'!$E$214:$R$214,0))</f>
        <v>39000</v>
      </c>
      <c r="D36" s="55">
        <f ca="1">INDEX('[1]Tổng hợp'!$E$228:$R$232,MATCH($C36,'[1]Tổng hợp'!$E$214:$E$218,0),MATCH(D$32,'[1]Tổng hợp'!$E$214:$R$214,0))</f>
        <v>35000</v>
      </c>
      <c r="E36" s="55">
        <f ca="1">INDEX('[1]Tổng hợp'!$E$228:$R$232,MATCH($C36,'[1]Tổng hợp'!$E$214:$E$218,0),MATCH(E$32,'[1]Tổng hợp'!$E$214:$R$214,0))</f>
        <v>31000</v>
      </c>
    </row>
    <row r="37" spans="1:5" x14ac:dyDescent="0.25">
      <c r="A37" s="1">
        <f t="shared" si="6"/>
        <v>3</v>
      </c>
      <c r="B37" s="20" t="str">
        <f t="shared" si="5"/>
        <v>Xã Yên Sơn cũ</v>
      </c>
      <c r="C37" s="55">
        <f ca="1">INDEX('[1]Tổng hợp'!$E$228:$R$232,MATCH($C37,'[1]Tổng hợp'!$E$214:$E$218,0),MATCH(C$32,'[1]Tổng hợp'!$E$214:$R$214,0))</f>
        <v>36000</v>
      </c>
      <c r="D37" s="55">
        <f ca="1">INDEX('[1]Tổng hợp'!$E$228:$R$232,MATCH($C37,'[1]Tổng hợp'!$E$214:$E$218,0),MATCH(D$32,'[1]Tổng hợp'!$E$214:$R$214,0))</f>
        <v>32000</v>
      </c>
      <c r="E37" s="55">
        <f ca="1">INDEX('[1]Tổng hợp'!$E$228:$R$232,MATCH($C37,'[1]Tổng hợp'!$E$214:$E$218,0),MATCH(E$32,'[1]Tổng hợp'!$E$214:$R$214,0))</f>
        <v>30000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49" t="s">
        <v>15</v>
      </c>
      <c r="B39" s="49"/>
      <c r="C39" s="49"/>
      <c r="D39" s="49"/>
      <c r="E39" s="49"/>
    </row>
    <row r="40" spans="1:5" x14ac:dyDescent="0.25">
      <c r="A40" s="51" t="s">
        <v>16</v>
      </c>
      <c r="B40" s="51"/>
      <c r="C40" s="51"/>
      <c r="D40" s="51"/>
      <c r="E40" s="51"/>
    </row>
    <row r="41" spans="1:5" ht="31.5" x14ac:dyDescent="0.25">
      <c r="A41" s="2" t="s">
        <v>12</v>
      </c>
      <c r="B41" s="17" t="s">
        <v>22</v>
      </c>
      <c r="C41" s="48" t="s">
        <v>21</v>
      </c>
      <c r="D41" s="48"/>
      <c r="E41" s="48"/>
    </row>
    <row r="42" spans="1:5" x14ac:dyDescent="0.25">
      <c r="A42" s="1">
        <f>MAX(A41)+1</f>
        <v>1</v>
      </c>
      <c r="B42" s="20" t="str">
        <f>B11</f>
        <v>Xã Yên Vượng cũ</v>
      </c>
      <c r="C42" s="56">
        <v>8000</v>
      </c>
      <c r="D42" s="57"/>
      <c r="E42" s="58"/>
    </row>
    <row r="43" spans="1:5" x14ac:dyDescent="0.25">
      <c r="A43" s="1">
        <f t="shared" ref="A43:A44" si="7">MAX(A42)+1</f>
        <v>2</v>
      </c>
      <c r="B43" s="20" t="str">
        <f>B12</f>
        <v>Xã Cai Kinh cũ</v>
      </c>
      <c r="C43" s="56">
        <v>8000</v>
      </c>
      <c r="D43" s="57"/>
      <c r="E43" s="58"/>
    </row>
    <row r="44" spans="1:5" x14ac:dyDescent="0.25">
      <c r="A44" s="1">
        <f t="shared" si="7"/>
        <v>3</v>
      </c>
      <c r="B44" s="20" t="str">
        <f>B13</f>
        <v>Xã Yên Sơn cũ</v>
      </c>
      <c r="C44" s="56">
        <v>6000</v>
      </c>
      <c r="D44" s="57"/>
      <c r="E44" s="58"/>
    </row>
  </sheetData>
  <mergeCells count="30"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51.1. Đất ở tại nông thôn</vt:lpstr>
      <vt:lpstr>51.2. Đất TMDV tại nông thôn</vt:lpstr>
      <vt:lpstr>51.3. Đất SXPN tại nông thôn </vt:lpstr>
      <vt:lpstr>51.4. Đất NN</vt:lpstr>
      <vt:lpstr>'51.1. Đất ở tại nông thôn'!Print_Titles</vt:lpstr>
      <vt:lpstr>'51.2. Đất TMDV tại nông thôn'!Print_Titles</vt:lpstr>
      <vt:lpstr>'51.3. Đất SXPN tại nông thôn '!Print_Titles</vt:lpstr>
      <vt:lpstr>'51.1. Đất ở tại nông thôn'!Vùng_In</vt:lpstr>
      <vt:lpstr>'51.2. Đất TMDV tại nông thôn'!Vùng_In</vt:lpstr>
      <vt:lpstr>'51.3. Đất SXPN tại nông thôn '!Vùng_In</vt:lpstr>
      <vt:lpstr>'51.4.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2025-08-31T07:19:32Z</dcterms:modified>
</cp:coreProperties>
</file>